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whit\Desktop\MW Info\"/>
    </mc:Choice>
  </mc:AlternateContent>
  <xr:revisionPtr revIDLastSave="0" documentId="13_ncr:1_{B80706CF-6700-4384-B8D4-A81160B66C75}" xr6:coauthVersionLast="47" xr6:coauthVersionMax="47" xr10:uidLastSave="{00000000-0000-0000-0000-000000000000}"/>
  <bookViews>
    <workbookView xWindow="-93" yWindow="-93" windowWidth="20186" windowHeight="12920" xr2:uid="{FE4DE8C9-26DA-4D6C-8510-A30EE598007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9" i="1" l="1"/>
  <c r="H30" i="1"/>
  <c r="H28" i="1"/>
  <c r="G31" i="1"/>
  <c r="H23" i="1"/>
  <c r="H22" i="1"/>
  <c r="H21" i="1"/>
  <c r="H20" i="1"/>
  <c r="H19" i="1"/>
  <c r="E5" i="1" l="1"/>
  <c r="E9" i="1" s="1"/>
  <c r="C17" i="1"/>
  <c r="H17" i="1" s="1"/>
  <c r="E24" i="1"/>
  <c r="C45" i="1"/>
  <c r="C44" i="1"/>
  <c r="C31" i="1"/>
  <c r="H31" i="1" s="1"/>
  <c r="C18" i="1"/>
  <c r="H18" i="1" s="1"/>
  <c r="C16" i="1"/>
  <c r="H16" i="1" s="1"/>
  <c r="C9" i="1"/>
  <c r="C38" i="1" l="1"/>
  <c r="E33" i="1"/>
  <c r="E48" i="1" s="1"/>
  <c r="C46" i="1"/>
  <c r="C24" i="1"/>
  <c r="C36" i="1" l="1"/>
  <c r="C39" i="1" s="1"/>
  <c r="H24" i="1"/>
</calcChain>
</file>

<file path=xl/sharedStrings.xml><?xml version="1.0" encoding="utf-8"?>
<sst xmlns="http://schemas.openxmlformats.org/spreadsheetml/2006/main" count="52" uniqueCount="41">
  <si>
    <t>12/27/22 Balance</t>
  </si>
  <si>
    <t>American Express</t>
  </si>
  <si>
    <t>Bank of America Cash Rewards</t>
  </si>
  <si>
    <t>Card Services (jetBlue card)</t>
  </si>
  <si>
    <t>Care Credit (Synchrony Card)</t>
  </si>
  <si>
    <t>CitiCard Diamond Preferred</t>
  </si>
  <si>
    <t>Total</t>
  </si>
  <si>
    <t>*</t>
  </si>
  <si>
    <t>CREDIT CARD BALANCES</t>
  </si>
  <si>
    <t>BCBS  1/15 &amp; 4/15</t>
  </si>
  <si>
    <t>FL Condos 101 &amp; D $453 *3 (Feb-Apr)</t>
  </si>
  <si>
    <t>Homeowners Choice 101 - 2023</t>
  </si>
  <si>
    <t>Town of Reading Water</t>
  </si>
  <si>
    <t>SBLI est</t>
  </si>
  <si>
    <t>Misc</t>
  </si>
  <si>
    <t>PROJECT 43-D FINAL EXPENSES</t>
  </si>
  <si>
    <t>Credit Card Payment</t>
  </si>
  <si>
    <t>Project 43-D Final Expenses</t>
  </si>
  <si>
    <t>Household Expenses Q12023</t>
  </si>
  <si>
    <t>HOUSEHOLD EXPENSES Q123</t>
  </si>
  <si>
    <t>Total Distribution</t>
  </si>
  <si>
    <t xml:space="preserve">Net </t>
  </si>
  <si>
    <t>Fidelity 1/3/23 Distribution</t>
  </si>
  <si>
    <t>Fed pmt 15%</t>
  </si>
  <si>
    <t>State pmt 5%</t>
  </si>
  <si>
    <t>401K DISTRIBUTION</t>
  </si>
  <si>
    <t>Required for Distribution</t>
  </si>
  <si>
    <t>Jose Suarez - est</t>
  </si>
  <si>
    <t>WP BWH stay</t>
  </si>
  <si>
    <t>* Citicard xfer (1) due 3/8/23</t>
  </si>
  <si>
    <t>* Citicard xfer (2) due 6/1/23</t>
  </si>
  <si>
    <t>TOTAL PAYMENTS</t>
  </si>
  <si>
    <t>Devaney Oil (AMEX)</t>
  </si>
  <si>
    <t>Fabricator</t>
  </si>
  <si>
    <t>1/6/23 Payment</t>
  </si>
  <si>
    <t>1/11/23 Payment</t>
  </si>
  <si>
    <t>v</t>
  </si>
  <si>
    <t>Balance</t>
  </si>
  <si>
    <t>Net Balance in (excludes dividends) a/o 1/17/23</t>
  </si>
  <si>
    <t>1/18 - 1/23/23 Pmt</t>
  </si>
  <si>
    <t>Misc - Partial 1/23/23 pmt for Jose Suarez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</si>
</sst>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">
    <xf numFmtId="0" fontId="0" fillId="0" borderId="0" xfId="0"/>
    <xf numFmtId="43" fontId="0" fillId="0" borderId="0" xfId="1" applyFont="1"/>
    <xf numFmtId="0" fontId="0" fillId="0" borderId="0" xfId="0" applyAlignment="1">
      <alignment horizontal="center"/>
    </xf>
    <xf numFmtId="44" fontId="0" fillId="0" borderId="0" xfId="2" applyFont="1"/>
    <xf numFmtId="0" fontId="2" fillId="0" borderId="0" xfId="0" applyFont="1"/>
    <xf numFmtId="43" fontId="0" fillId="0" borderId="1" xfId="1" applyFont="1" applyBorder="1"/>
    <xf numFmtId="44" fontId="0" fillId="0" borderId="0" xfId="0" applyNumberFormat="1"/>
    <xf numFmtId="8" fontId="0" fillId="0" borderId="0" xfId="0" applyNumberFormat="1"/>
    <xf numFmtId="4" fontId="0" fillId="0" borderId="0" xfId="0" applyNumberFormat="1"/>
    <xf numFmtId="0" fontId="0" fillId="0" borderId="1" xfId="0" applyBorder="1"/>
    <xf numFmtId="43" fontId="0" fillId="0" borderId="0" xfId="0" applyNumberFormat="1"/>
    <xf numFmtId="43" fontId="0" fillId="0" borderId="1" xfId="0" applyNumberFormat="1" applyBorder="1"/>
    <xf numFmtId="44" fontId="0" fillId="0" borderId="1" xfId="2" applyFont="1" applyBorder="1"/>
    <xf numFmtId="43" fontId="1" fillId="0" borderId="0" xfId="1" applyFont="1"/>
    <xf numFmtId="43" fontId="1" fillId="0" borderId="1" xfId="1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EE245-FD12-46D7-B06B-EEB3D5207DD2}">
  <dimension ref="A1:J48"/>
  <sheetViews>
    <sheetView tabSelected="1" zoomScale="114" workbookViewId="0">
      <selection activeCell="H36" sqref="H36"/>
    </sheetView>
  </sheetViews>
  <sheetFormatPr defaultRowHeight="14.35" x14ac:dyDescent="0.5"/>
  <cols>
    <col min="1" max="1" width="34.3515625" customWidth="1"/>
    <col min="2" max="2" width="2.8203125" customWidth="1"/>
    <col min="3" max="3" width="20.05859375" customWidth="1"/>
    <col min="4" max="4" width="3.234375" customWidth="1"/>
    <col min="5" max="5" width="17.52734375" customWidth="1"/>
    <col min="6" max="6" width="4.52734375" customWidth="1"/>
    <col min="7" max="7" width="12.87890625" customWidth="1"/>
    <col min="8" max="8" width="21.234375" customWidth="1"/>
  </cols>
  <sheetData>
    <row r="1" spans="1:8" x14ac:dyDescent="0.5">
      <c r="A1" s="4" t="s">
        <v>8</v>
      </c>
      <c r="C1" s="2" t="s">
        <v>0</v>
      </c>
      <c r="D1" s="2"/>
      <c r="E1" s="2" t="s">
        <v>34</v>
      </c>
    </row>
    <row r="3" spans="1:8" x14ac:dyDescent="0.5">
      <c r="A3" t="s">
        <v>1</v>
      </c>
      <c r="C3" s="3">
        <v>7506</v>
      </c>
      <c r="D3" s="1"/>
      <c r="E3" s="3">
        <v>-1300</v>
      </c>
      <c r="F3" t="s">
        <v>36</v>
      </c>
    </row>
    <row r="4" spans="1:8" x14ac:dyDescent="0.5">
      <c r="A4" t="s">
        <v>2</v>
      </c>
      <c r="C4" s="1">
        <v>10566</v>
      </c>
      <c r="D4" s="1"/>
      <c r="E4" s="1">
        <v>-5000</v>
      </c>
      <c r="F4" t="s">
        <v>36</v>
      </c>
    </row>
    <row r="5" spans="1:8" x14ac:dyDescent="0.5">
      <c r="A5" t="s">
        <v>3</v>
      </c>
      <c r="C5" s="1">
        <v>17205</v>
      </c>
      <c r="D5" s="1"/>
      <c r="E5" s="1">
        <f>-7221</f>
        <v>-7221</v>
      </c>
      <c r="F5" t="s">
        <v>36</v>
      </c>
    </row>
    <row r="6" spans="1:8" x14ac:dyDescent="0.5">
      <c r="A6" t="s">
        <v>4</v>
      </c>
      <c r="C6" s="1">
        <v>2000</v>
      </c>
      <c r="D6" s="1"/>
      <c r="E6" s="1"/>
    </row>
    <row r="7" spans="1:8" x14ac:dyDescent="0.5">
      <c r="A7" t="s">
        <v>5</v>
      </c>
      <c r="C7" s="1">
        <v>3887.21</v>
      </c>
      <c r="D7" s="1" t="s">
        <v>7</v>
      </c>
      <c r="E7" s="1">
        <v>-1000</v>
      </c>
      <c r="F7" t="s">
        <v>36</v>
      </c>
    </row>
    <row r="8" spans="1:8" x14ac:dyDescent="0.5">
      <c r="C8" s="1"/>
      <c r="D8" s="1"/>
      <c r="E8" s="1"/>
    </row>
    <row r="9" spans="1:8" x14ac:dyDescent="0.5">
      <c r="A9" t="s">
        <v>6</v>
      </c>
      <c r="C9" s="3">
        <f>SUM(C3:C8)</f>
        <v>41164.21</v>
      </c>
      <c r="D9" s="1"/>
      <c r="E9" s="3">
        <f>SUM(E3:E8)</f>
        <v>-14521</v>
      </c>
      <c r="F9" t="s">
        <v>36</v>
      </c>
    </row>
    <row r="10" spans="1:8" x14ac:dyDescent="0.5">
      <c r="C10" s="1"/>
      <c r="D10" s="1"/>
      <c r="E10" s="1"/>
    </row>
    <row r="11" spans="1:8" x14ac:dyDescent="0.5">
      <c r="A11" t="s">
        <v>29</v>
      </c>
      <c r="C11" s="1">
        <v>500.12</v>
      </c>
      <c r="D11" s="1"/>
      <c r="E11" s="1"/>
    </row>
    <row r="12" spans="1:8" x14ac:dyDescent="0.5">
      <c r="A12" t="s">
        <v>30</v>
      </c>
      <c r="C12" s="1">
        <v>3387.09</v>
      </c>
      <c r="D12" s="1"/>
      <c r="E12" s="1"/>
    </row>
    <row r="13" spans="1:8" x14ac:dyDescent="0.5">
      <c r="C13" s="1"/>
      <c r="D13" s="1"/>
      <c r="E13" s="1"/>
    </row>
    <row r="14" spans="1:8" x14ac:dyDescent="0.5">
      <c r="A14" s="4" t="s">
        <v>19</v>
      </c>
      <c r="C14" s="1"/>
      <c r="D14" s="1"/>
      <c r="E14" s="1"/>
    </row>
    <row r="15" spans="1:8" x14ac:dyDescent="0.5">
      <c r="C15" s="1"/>
      <c r="D15" s="1"/>
      <c r="E15" s="1" t="s">
        <v>35</v>
      </c>
      <c r="H15" s="2" t="s">
        <v>37</v>
      </c>
    </row>
    <row r="16" spans="1:8" x14ac:dyDescent="0.5">
      <c r="A16" t="s">
        <v>9</v>
      </c>
      <c r="C16" s="1">
        <f>687.21*2</f>
        <v>1374.42</v>
      </c>
      <c r="D16" s="1"/>
      <c r="E16" s="1">
        <v>-687.21</v>
      </c>
      <c r="F16" t="s">
        <v>36</v>
      </c>
      <c r="H16" s="10">
        <f t="shared" ref="H16:H24" si="0">C16+E16</f>
        <v>687.21</v>
      </c>
    </row>
    <row r="17" spans="1:10" x14ac:dyDescent="0.5">
      <c r="A17" t="s">
        <v>32</v>
      </c>
      <c r="C17" s="1">
        <f>600-300</f>
        <v>300</v>
      </c>
      <c r="E17" s="1"/>
      <c r="H17" s="10">
        <f t="shared" si="0"/>
        <v>300</v>
      </c>
    </row>
    <row r="18" spans="1:10" x14ac:dyDescent="0.5">
      <c r="A18" t="s">
        <v>10</v>
      </c>
      <c r="C18" s="1">
        <f>453*2*3</f>
        <v>2718</v>
      </c>
      <c r="D18" s="1"/>
      <c r="E18" s="1">
        <v>-2718</v>
      </c>
      <c r="F18" t="s">
        <v>36</v>
      </c>
      <c r="H18" s="10">
        <f t="shared" si="0"/>
        <v>0</v>
      </c>
    </row>
    <row r="19" spans="1:10" x14ac:dyDescent="0.5">
      <c r="A19" t="s">
        <v>11</v>
      </c>
      <c r="C19" s="1">
        <v>863</v>
      </c>
      <c r="D19" s="1"/>
      <c r="E19" s="1">
        <v>-863</v>
      </c>
      <c r="F19" t="s">
        <v>36</v>
      </c>
      <c r="H19" s="10">
        <f t="shared" si="0"/>
        <v>0</v>
      </c>
      <c r="I19" s="4"/>
    </row>
    <row r="20" spans="1:10" x14ac:dyDescent="0.5">
      <c r="A20" t="s">
        <v>13</v>
      </c>
      <c r="C20" s="1">
        <v>1100</v>
      </c>
      <c r="D20" s="1"/>
      <c r="E20" s="1"/>
      <c r="H20" s="10">
        <f t="shared" si="0"/>
        <v>1100</v>
      </c>
    </row>
    <row r="21" spans="1:10" x14ac:dyDescent="0.5">
      <c r="A21" t="s">
        <v>12</v>
      </c>
      <c r="C21" s="1">
        <v>75</v>
      </c>
      <c r="D21" s="1"/>
      <c r="E21" s="1">
        <v>-75</v>
      </c>
      <c r="F21" t="s">
        <v>36</v>
      </c>
      <c r="H21" s="10">
        <f t="shared" si="0"/>
        <v>0</v>
      </c>
    </row>
    <row r="22" spans="1:10" x14ac:dyDescent="0.5">
      <c r="A22" t="s">
        <v>28</v>
      </c>
      <c r="C22" s="1">
        <v>2250</v>
      </c>
      <c r="D22" s="1"/>
      <c r="E22" s="1"/>
      <c r="H22" s="10">
        <f t="shared" si="0"/>
        <v>2250</v>
      </c>
    </row>
    <row r="23" spans="1:10" x14ac:dyDescent="0.5">
      <c r="A23" t="s">
        <v>14</v>
      </c>
      <c r="C23" s="5">
        <v>2000</v>
      </c>
      <c r="E23" s="9"/>
      <c r="H23" s="11">
        <f t="shared" si="0"/>
        <v>2000</v>
      </c>
    </row>
    <row r="24" spans="1:10" x14ac:dyDescent="0.5">
      <c r="A24" t="s">
        <v>6</v>
      </c>
      <c r="C24" s="3">
        <f>SUM(C16:C23)</f>
        <v>10680.42</v>
      </c>
      <c r="E24" s="3">
        <f>SUM(E16:E23)</f>
        <v>-4343.21</v>
      </c>
      <c r="H24" s="3">
        <f t="shared" si="0"/>
        <v>6337.21</v>
      </c>
    </row>
    <row r="26" spans="1:10" x14ac:dyDescent="0.5">
      <c r="A26" s="4" t="s">
        <v>15</v>
      </c>
    </row>
    <row r="27" spans="1:10" x14ac:dyDescent="0.5">
      <c r="G27" t="s">
        <v>39</v>
      </c>
    </row>
    <row r="28" spans="1:10" x14ac:dyDescent="0.5">
      <c r="A28" t="s">
        <v>27</v>
      </c>
      <c r="C28" s="1">
        <v>3000</v>
      </c>
      <c r="G28" s="13">
        <v>-4000</v>
      </c>
      <c r="H28" s="3">
        <f>C28+E28+G28</f>
        <v>-1000</v>
      </c>
    </row>
    <row r="29" spans="1:10" x14ac:dyDescent="0.5">
      <c r="A29" t="s">
        <v>33</v>
      </c>
      <c r="C29" s="1">
        <v>850</v>
      </c>
      <c r="H29" s="3">
        <f>C29+E29+G29</f>
        <v>850</v>
      </c>
      <c r="J29" s="4"/>
    </row>
    <row r="30" spans="1:10" x14ac:dyDescent="0.5">
      <c r="A30" t="s">
        <v>40</v>
      </c>
      <c r="C30" s="5">
        <v>3300</v>
      </c>
      <c r="F30" t="s">
        <v>7</v>
      </c>
      <c r="G30" s="14">
        <v>-2000</v>
      </c>
      <c r="H30" s="12">
        <f>C30+E30+G30</f>
        <v>1300</v>
      </c>
    </row>
    <row r="31" spans="1:10" x14ac:dyDescent="0.5">
      <c r="A31" t="s">
        <v>6</v>
      </c>
      <c r="C31" s="3">
        <f>SUM(C28:C30)</f>
        <v>7150</v>
      </c>
      <c r="G31" s="3">
        <f>SUM(G28:G30)</f>
        <v>-6000</v>
      </c>
      <c r="H31" s="3">
        <f>C31+E31+G31</f>
        <v>1150</v>
      </c>
      <c r="I31" s="4"/>
    </row>
    <row r="33" spans="1:5" x14ac:dyDescent="0.5">
      <c r="A33" t="s">
        <v>31</v>
      </c>
      <c r="E33" s="6">
        <f>E9+E24</f>
        <v>-18864.21</v>
      </c>
    </row>
    <row r="35" spans="1:5" x14ac:dyDescent="0.5">
      <c r="A35" s="4" t="s">
        <v>26</v>
      </c>
    </row>
    <row r="36" spans="1:5" x14ac:dyDescent="0.5">
      <c r="A36" t="s">
        <v>18</v>
      </c>
      <c r="C36" s="6">
        <f>C24</f>
        <v>10680.42</v>
      </c>
    </row>
    <row r="37" spans="1:5" x14ac:dyDescent="0.5">
      <c r="A37" t="s">
        <v>16</v>
      </c>
      <c r="C37" s="3">
        <v>12000</v>
      </c>
    </row>
    <row r="38" spans="1:5" x14ac:dyDescent="0.5">
      <c r="A38" t="s">
        <v>17</v>
      </c>
      <c r="C38" s="6">
        <f>C31</f>
        <v>7150</v>
      </c>
    </row>
    <row r="39" spans="1:5" x14ac:dyDescent="0.5">
      <c r="A39" t="s">
        <v>20</v>
      </c>
      <c r="C39" s="6">
        <f>SUM(C36:C38)</f>
        <v>29830.42</v>
      </c>
    </row>
    <row r="40" spans="1:5" x14ac:dyDescent="0.5">
      <c r="C40" s="6"/>
    </row>
    <row r="42" spans="1:5" x14ac:dyDescent="0.5">
      <c r="A42" s="4" t="s">
        <v>25</v>
      </c>
    </row>
    <row r="43" spans="1:5" x14ac:dyDescent="0.5">
      <c r="A43" t="s">
        <v>22</v>
      </c>
      <c r="B43" s="7"/>
      <c r="C43">
        <v>39000</v>
      </c>
    </row>
    <row r="44" spans="1:5" x14ac:dyDescent="0.5">
      <c r="A44" t="s">
        <v>23</v>
      </c>
      <c r="B44" s="8"/>
      <c r="C44">
        <f>-0.15*C43</f>
        <v>-5850</v>
      </c>
    </row>
    <row r="45" spans="1:5" x14ac:dyDescent="0.5">
      <c r="A45" t="s">
        <v>24</v>
      </c>
      <c r="B45" s="7"/>
      <c r="C45">
        <f>-0.05*C43</f>
        <v>-1950</v>
      </c>
    </row>
    <row r="46" spans="1:5" x14ac:dyDescent="0.5">
      <c r="A46" t="s">
        <v>21</v>
      </c>
      <c r="B46" s="7"/>
      <c r="C46">
        <f>SUM(C43:C45)</f>
        <v>31200</v>
      </c>
      <c r="E46" s="8">
        <v>31200</v>
      </c>
    </row>
    <row r="48" spans="1:5" x14ac:dyDescent="0.5">
      <c r="A48" t="s">
        <v>38</v>
      </c>
      <c r="E48" s="6">
        <f>SUM(E33+E46+G31)</f>
        <v>6335.7900000000009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mwhit</dc:creator>
  <cp:lastModifiedBy>mwhit</cp:lastModifiedBy>
  <cp:lastPrinted>2023-01-23T15:03:00Z</cp:lastPrinted>
  <dcterms:created xsi:type="dcterms:W3CDTF">2022-12-27T19:45:24Z</dcterms:created>
  <dcterms:modified xsi:type="dcterms:W3CDTF">2023-01-23T15:06:21Z</dcterms:modified>
</cp:coreProperties>
</file>